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165" windowWidth="14430" windowHeight="12765"/>
  </bookViews>
  <sheets>
    <sheet name="Link Budget" sheetId="1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C4" i="1" l="1"/>
  <c r="B4" i="1"/>
  <c r="B36" i="1" l="1"/>
  <c r="C36" i="1"/>
  <c r="C37" i="1"/>
  <c r="C24" i="1"/>
  <c r="C12" i="1" l="1"/>
  <c r="B33" i="1" l="1"/>
  <c r="B35" i="1" s="1"/>
  <c r="C33" i="1"/>
  <c r="C35" i="1" s="1"/>
  <c r="C23" i="1" l="1"/>
  <c r="C38" i="1"/>
  <c r="C30" i="1" l="1"/>
  <c r="B30" i="1"/>
  <c r="C32" i="1" l="1"/>
  <c r="C14" i="1" l="1"/>
  <c r="B14" i="1"/>
  <c r="B32" i="1" l="1"/>
  <c r="C16" i="1" l="1"/>
  <c r="C8" i="1" s="1"/>
  <c r="B16" i="1"/>
  <c r="C22" i="1"/>
  <c r="B22" i="1"/>
  <c r="C39" i="1"/>
  <c r="B8" i="1" l="1"/>
  <c r="B39" i="1"/>
</calcChain>
</file>

<file path=xl/sharedStrings.xml><?xml version="1.0" encoding="utf-8"?>
<sst xmlns="http://schemas.openxmlformats.org/spreadsheetml/2006/main" count="85" uniqueCount="59">
  <si>
    <t>Link Budget Exercise</t>
  </si>
  <si>
    <t>Parameters</t>
  </si>
  <si>
    <t>AC:Antenna Configuration AC=6dB(DL), 0dB (UL)</t>
  </si>
  <si>
    <t>AG: Antenna gain; AG(eNB)=17dBi; AG(UE)=-3dBi;</t>
  </si>
  <si>
    <t>ATxP:Antenna Transmit Power; ATxP(DL)=43dBm; ATxP(UL)=23dBm</t>
  </si>
  <si>
    <t>BDL: Body Loss; BDL=2</t>
  </si>
  <si>
    <t>BPL :Building Penetration Loss ; BPL=10 à 20 (typical : 14)</t>
  </si>
  <si>
    <t>EIRP=ATxP+OTP+AC-FL+AG</t>
  </si>
  <si>
    <t>FL:Feeder loss; FL(DL)=2dB; FL(UL)=0dB</t>
  </si>
  <si>
    <t>h=cell antenna height</t>
  </si>
  <si>
    <t>IFM: interference margin; IFM(DL)=3 dB; IFM(UL)=1 dB</t>
  </si>
  <si>
    <t>OTP: Overhead Transmit Power; OTP=-1dB bothway</t>
  </si>
  <si>
    <t>RNF: Receiver Noise Figure; RNF(DL)=7dB, RNF(UL)=2dB</t>
  </si>
  <si>
    <t>RxS: Receive sensitivity; RxS=RNF+THN+SNRT</t>
  </si>
  <si>
    <t>DL</t>
  </si>
  <si>
    <t>UL</t>
  </si>
  <si>
    <t>MHz</t>
  </si>
  <si>
    <t>n=number of receive antennas. Example: n(UE)=2; n(eNB)= 4</t>
  </si>
  <si>
    <r>
      <t xml:space="preserve">LNS : Log-Normal Shadowing Allowance ; LNS </t>
    </r>
    <r>
      <rPr>
        <sz val="10"/>
        <color theme="1"/>
        <rFont val="Arial"/>
        <family val="2"/>
      </rPr>
      <t xml:space="preserve"> =4.35dB</t>
    </r>
  </si>
  <si>
    <t>RDG: Receiver Diversity Gain; RDG=10logn</t>
  </si>
  <si>
    <t>LF=logf</t>
  </si>
  <si>
    <t>LBW: LTE Bandwidth</t>
  </si>
  <si>
    <t>RAG: Receiver Antenna Gain; RAG</t>
  </si>
  <si>
    <t>PLX: Max Path Loss; PLX=EIRP-IFM-RxS+RAG+RDG</t>
  </si>
  <si>
    <t>Cell Area (Service limited)</t>
  </si>
  <si>
    <t>dB</t>
  </si>
  <si>
    <t>dBm</t>
  </si>
  <si>
    <t>f=frequency for propagation calculation</t>
  </si>
  <si>
    <t xml:space="preserve">m </t>
  </si>
  <si>
    <t>km</t>
  </si>
  <si>
    <r>
      <t>km</t>
    </r>
    <r>
      <rPr>
        <sz val="11"/>
        <color theme="1"/>
        <rFont val="Calibri"/>
        <family val="2"/>
      </rPr>
      <t>²</t>
    </r>
  </si>
  <si>
    <t>Colour legend</t>
  </si>
  <si>
    <t>Major Input</t>
  </si>
  <si>
    <t xml:space="preserve">Calculation </t>
  </si>
  <si>
    <t>Principle output</t>
  </si>
  <si>
    <r>
      <t>CA: Cell Area; CA=2r</t>
    </r>
    <r>
      <rPr>
        <vertAlign val="superscript"/>
        <sz val="10"/>
        <color theme="1"/>
        <rFont val="Arial"/>
        <family val="2"/>
      </rPr>
      <t xml:space="preserve">2 </t>
    </r>
  </si>
  <si>
    <t>secondary input</t>
  </si>
  <si>
    <t>Fixed input</t>
  </si>
  <si>
    <t>u, user antenna height</t>
  </si>
  <si>
    <t>AHFD: Antenna Height factor denominator; AHFD=45-6.6logh</t>
  </si>
  <si>
    <t>r: Peak of beam range=10^(HPN/AHFD)</t>
  </si>
  <si>
    <t>UHG User height gain; UHG=0.8+(1.1logf-0.7)*u-1.56logf</t>
  </si>
  <si>
    <t>HPN: Hata Path Numerator: HPN=APL-69.55-26.16*logf+13.82*logh+UHG</t>
  </si>
  <si>
    <t>CEDR: Cell Edge Data Rate (Mbps)</t>
  </si>
  <si>
    <t>Mbps</t>
  </si>
  <si>
    <t>SER: Spectral efficiency required; SER=CEDR/ABU</t>
  </si>
  <si>
    <t>number</t>
  </si>
  <si>
    <t>UPC: users per cell</t>
  </si>
  <si>
    <t>Assume equal distribution</t>
  </si>
  <si>
    <t>m</t>
  </si>
  <si>
    <t>n</t>
  </si>
  <si>
    <t>THN: Thermal Noise; THN=10log(LBW*0.9)-114</t>
  </si>
  <si>
    <t>Based on log normal theory</t>
  </si>
  <si>
    <t>SNRIL: SNR Shannon Implementation Loss</t>
  </si>
  <si>
    <t>SNRT: Signal to noise ratio target: SNRT=10log(2^(SER)-1)+SNIRL</t>
  </si>
  <si>
    <t>EBF: Effective Bandwidth Factor</t>
  </si>
  <si>
    <t>ABU:Available Bandwidth/User; ABU=EBF*LBW/UPC</t>
  </si>
  <si>
    <t>APL:Adjusted Path Loss; APL=PLX-HRA-LNS-BPL-BDL</t>
  </si>
  <si>
    <r>
      <t>HRA: Hata Rural Adjustment; HRA=-4.8(logf)</t>
    </r>
    <r>
      <rPr>
        <vertAlign val="superscript"/>
        <sz val="10"/>
        <color theme="1"/>
        <rFont val="Arial"/>
        <family val="2"/>
      </rPr>
      <t xml:space="preserve"> 2</t>
    </r>
    <r>
      <rPr>
        <sz val="10"/>
        <color theme="1"/>
        <rFont val="Arial"/>
        <family val="2"/>
      </rPr>
      <t xml:space="preserve"> +18.3logf-41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</si>
</sst>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4" fontId="0" fillId="0" borderId="0" xfId="0" applyNumberFormat="1"/>
    <xf numFmtId="0" fontId="0" fillId="6" borderId="1" xfId="0" applyFill="1" applyBorder="1"/>
    <xf numFmtId="2" fontId="0" fillId="6" borderId="2" xfId="0" applyNumberFormat="1" applyFill="1" applyBorder="1"/>
    <xf numFmtId="2" fontId="0" fillId="7" borderId="0" xfId="0" applyNumberFormat="1" applyFill="1"/>
    <xf numFmtId="2" fontId="1" fillId="7" borderId="0" xfId="0" applyNumberFormat="1" applyFont="1" applyFill="1" applyAlignment="1">
      <alignment vertical="center"/>
    </xf>
    <xf numFmtId="0" fontId="0" fillId="7" borderId="0" xfId="0" applyFill="1"/>
    <xf numFmtId="4" fontId="0" fillId="7" borderId="0" xfId="0" applyNumberFormat="1" applyFill="1"/>
    <xf numFmtId="0" fontId="1" fillId="7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2" fontId="0" fillId="3" borderId="0" xfId="0" applyNumberFormat="1" applyFill="1"/>
    <xf numFmtId="2" fontId="0" fillId="5" borderId="0" xfId="0" applyNumberFormat="1" applyFill="1"/>
    <xf numFmtId="0" fontId="1" fillId="0" borderId="0" xfId="0" applyFont="1" applyAlignment="1">
      <alignment horizontal="left" vertical="center"/>
    </xf>
    <xf numFmtId="1" fontId="0" fillId="7" borderId="0" xfId="0" applyNumberFormat="1" applyFill="1"/>
    <xf numFmtId="1" fontId="0" fillId="3" borderId="0" xfId="0" applyNumberFormat="1" applyFill="1"/>
    <xf numFmtId="164" fontId="0" fillId="5" borderId="0" xfId="0" applyNumberFormat="1" applyFill="1"/>
    <xf numFmtId="1" fontId="0" fillId="2" borderId="0" xfId="0" applyNumberFormat="1" applyFill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75" zoomScaleNormal="75" workbookViewId="0">
      <selection activeCell="C28" sqref="C28"/>
    </sheetView>
  </sheetViews>
  <sheetFormatPr defaultRowHeight="15" x14ac:dyDescent="0.25"/>
  <cols>
    <col min="1" max="1" width="70.7109375" customWidth="1"/>
    <col min="2" max="2" width="12" bestFit="1" customWidth="1"/>
  </cols>
  <sheetData>
    <row r="1" spans="1:5" ht="15.75" thickBot="1" x14ac:dyDescent="0.3">
      <c r="A1" s="20" t="s">
        <v>0</v>
      </c>
    </row>
    <row r="2" spans="1:5" ht="16.5" thickTop="1" thickBot="1" x14ac:dyDescent="0.3">
      <c r="A2" t="s">
        <v>24</v>
      </c>
      <c r="B2" s="9"/>
      <c r="C2" s="8" t="s">
        <v>30</v>
      </c>
    </row>
    <row r="3" spans="1:5" ht="15.75" thickTop="1" x14ac:dyDescent="0.25">
      <c r="A3" s="1" t="s">
        <v>1</v>
      </c>
      <c r="B3" t="s">
        <v>14</v>
      </c>
      <c r="C3" t="s">
        <v>15</v>
      </c>
    </row>
    <row r="4" spans="1:5" x14ac:dyDescent="0.25">
      <c r="A4" s="23" t="s">
        <v>56</v>
      </c>
      <c r="B4" s="12">
        <f>B24*B15/B37</f>
        <v>1.25</v>
      </c>
      <c r="C4" s="12">
        <f t="shared" ref="C4" si="0">C24*C15/C37</f>
        <v>1.25</v>
      </c>
      <c r="D4" t="s">
        <v>16</v>
      </c>
      <c r="E4" t="s">
        <v>48</v>
      </c>
    </row>
    <row r="5" spans="1:5" x14ac:dyDescent="0.25">
      <c r="A5" s="3" t="s">
        <v>35</v>
      </c>
      <c r="B5" s="22"/>
      <c r="C5" s="22"/>
      <c r="D5" t="s">
        <v>30</v>
      </c>
    </row>
    <row r="6" spans="1:5" x14ac:dyDescent="0.25">
      <c r="A6" s="2" t="s">
        <v>2</v>
      </c>
      <c r="B6" s="6">
        <v>6</v>
      </c>
      <c r="C6" s="6">
        <v>0</v>
      </c>
      <c r="D6" t="s">
        <v>25</v>
      </c>
    </row>
    <row r="7" spans="1:5" x14ac:dyDescent="0.25">
      <c r="A7" s="2" t="s">
        <v>3</v>
      </c>
      <c r="B7" s="6">
        <v>17</v>
      </c>
      <c r="C7" s="6">
        <v>-3</v>
      </c>
      <c r="D7" t="s">
        <v>25</v>
      </c>
    </row>
    <row r="8" spans="1:5" x14ac:dyDescent="0.25">
      <c r="A8" s="2" t="s">
        <v>57</v>
      </c>
      <c r="B8" s="11">
        <f>B28-B19-B25-B12-B11</f>
        <v>-20.350000000000001</v>
      </c>
      <c r="C8" s="11">
        <f>C28-C19-C25-C12-C11</f>
        <v>-20.350000000000001</v>
      </c>
      <c r="D8" t="s">
        <v>25</v>
      </c>
    </row>
    <row r="9" spans="1:5" x14ac:dyDescent="0.25">
      <c r="A9" s="2" t="s">
        <v>4</v>
      </c>
      <c r="B9" s="6">
        <v>43</v>
      </c>
      <c r="C9" s="6">
        <v>23</v>
      </c>
      <c r="D9" t="s">
        <v>25</v>
      </c>
    </row>
    <row r="10" spans="1:5" x14ac:dyDescent="0.25">
      <c r="A10" s="2" t="s">
        <v>39</v>
      </c>
      <c r="B10" s="11"/>
      <c r="C10" s="11"/>
      <c r="D10" t="s">
        <v>46</v>
      </c>
    </row>
    <row r="11" spans="1:5" x14ac:dyDescent="0.25">
      <c r="A11" s="2" t="s">
        <v>5</v>
      </c>
      <c r="B11" s="6">
        <v>2</v>
      </c>
      <c r="C11" s="6">
        <v>2</v>
      </c>
      <c r="D11" t="s">
        <v>25</v>
      </c>
    </row>
    <row r="12" spans="1:5" x14ac:dyDescent="0.25">
      <c r="A12" s="2" t="s">
        <v>6</v>
      </c>
      <c r="B12" s="5">
        <v>14</v>
      </c>
      <c r="C12" s="12">
        <f>B12</f>
        <v>14</v>
      </c>
      <c r="D12" t="s">
        <v>25</v>
      </c>
    </row>
    <row r="13" spans="1:5" x14ac:dyDescent="0.25">
      <c r="A13" s="2" t="s">
        <v>43</v>
      </c>
      <c r="B13" s="5">
        <v>1</v>
      </c>
      <c r="C13" s="5">
        <v>0.5</v>
      </c>
      <c r="D13" t="s">
        <v>44</v>
      </c>
    </row>
    <row r="14" spans="1:5" x14ac:dyDescent="0.25">
      <c r="A14" s="2" t="s">
        <v>19</v>
      </c>
      <c r="B14" s="10">
        <f>10*LOG(B26)</f>
        <v>3.0102999566398121</v>
      </c>
      <c r="C14" s="10">
        <f>10*LOG(C26)</f>
        <v>6.0205999132796242</v>
      </c>
      <c r="D14" t="s">
        <v>25</v>
      </c>
    </row>
    <row r="15" spans="1:5" x14ac:dyDescent="0.25">
      <c r="A15" s="2" t="s">
        <v>55</v>
      </c>
      <c r="B15" s="28">
        <v>0.5</v>
      </c>
      <c r="C15" s="28">
        <v>0.5</v>
      </c>
      <c r="D15" t="s">
        <v>46</v>
      </c>
    </row>
    <row r="16" spans="1:5" x14ac:dyDescent="0.25">
      <c r="A16" s="2" t="s">
        <v>7</v>
      </c>
      <c r="B16" s="12">
        <f>B9+B27+B6-B18+B7</f>
        <v>63</v>
      </c>
      <c r="C16" s="12">
        <f>C9+C27+C6-C18+C7</f>
        <v>19</v>
      </c>
      <c r="D16" t="s">
        <v>26</v>
      </c>
    </row>
    <row r="17" spans="1:5" x14ac:dyDescent="0.25">
      <c r="A17" s="2" t="s">
        <v>27</v>
      </c>
      <c r="B17" s="5">
        <v>796</v>
      </c>
      <c r="C17" s="5">
        <v>827</v>
      </c>
      <c r="D17" t="s">
        <v>16</v>
      </c>
    </row>
    <row r="18" spans="1:5" x14ac:dyDescent="0.25">
      <c r="A18" s="2" t="s">
        <v>8</v>
      </c>
      <c r="B18" s="6">
        <v>2</v>
      </c>
      <c r="C18" s="6">
        <v>0</v>
      </c>
      <c r="D18" t="s">
        <v>25</v>
      </c>
    </row>
    <row r="19" spans="1:5" x14ac:dyDescent="0.25">
      <c r="A19" s="2" t="s">
        <v>58</v>
      </c>
      <c r="B19" s="13"/>
      <c r="C19" s="13"/>
      <c r="D19" t="s">
        <v>25</v>
      </c>
    </row>
    <row r="20" spans="1:5" x14ac:dyDescent="0.25">
      <c r="A20" s="2" t="s">
        <v>42</v>
      </c>
      <c r="B20" s="13"/>
      <c r="C20" s="13"/>
      <c r="D20" s="7" t="s">
        <v>25</v>
      </c>
    </row>
    <row r="21" spans="1:5" x14ac:dyDescent="0.25">
      <c r="A21" s="2" t="s">
        <v>10</v>
      </c>
      <c r="B21" s="4">
        <v>3</v>
      </c>
      <c r="C21" s="4">
        <v>1</v>
      </c>
      <c r="D21" t="s">
        <v>25</v>
      </c>
    </row>
    <row r="22" spans="1:5" x14ac:dyDescent="0.25">
      <c r="A22" s="2" t="s">
        <v>20</v>
      </c>
      <c r="B22" s="13">
        <f>LOG(B17)</f>
        <v>2.9009130677376689</v>
      </c>
      <c r="C22" s="13">
        <f>LOG(C17)</f>
        <v>2.9175055095525466</v>
      </c>
      <c r="D22" t="s">
        <v>46</v>
      </c>
    </row>
    <row r="23" spans="1:5" x14ac:dyDescent="0.25">
      <c r="A23" s="2" t="s">
        <v>9</v>
      </c>
      <c r="B23" s="5"/>
      <c r="C23" s="12">
        <f>B23</f>
        <v>0</v>
      </c>
      <c r="D23" t="s">
        <v>28</v>
      </c>
    </row>
    <row r="24" spans="1:5" x14ac:dyDescent="0.25">
      <c r="A24" s="2" t="s">
        <v>21</v>
      </c>
      <c r="B24" s="5">
        <v>20</v>
      </c>
      <c r="C24" s="12">
        <f>B24</f>
        <v>20</v>
      </c>
      <c r="D24" t="s">
        <v>16</v>
      </c>
    </row>
    <row r="25" spans="1:5" x14ac:dyDescent="0.25">
      <c r="A25" s="2" t="s">
        <v>18</v>
      </c>
      <c r="B25" s="4">
        <v>4.3499999999999996</v>
      </c>
      <c r="C25" s="4">
        <v>4.3499999999999996</v>
      </c>
      <c r="D25" t="s">
        <v>25</v>
      </c>
      <c r="E25" t="s">
        <v>52</v>
      </c>
    </row>
    <row r="26" spans="1:5" x14ac:dyDescent="0.25">
      <c r="A26" s="2" t="s">
        <v>17</v>
      </c>
      <c r="B26" s="5">
        <v>2</v>
      </c>
      <c r="C26" s="5">
        <v>4</v>
      </c>
    </row>
    <row r="27" spans="1:5" x14ac:dyDescent="0.25">
      <c r="A27" s="2" t="s">
        <v>11</v>
      </c>
      <c r="B27" s="4">
        <v>-1</v>
      </c>
      <c r="C27" s="4">
        <v>-1</v>
      </c>
      <c r="D27" t="s">
        <v>25</v>
      </c>
    </row>
    <row r="28" spans="1:5" x14ac:dyDescent="0.25">
      <c r="A28" s="2" t="s">
        <v>23</v>
      </c>
      <c r="B28" s="10"/>
      <c r="C28" s="10"/>
      <c r="D28" t="s">
        <v>25</v>
      </c>
    </row>
    <row r="29" spans="1:5" x14ac:dyDescent="0.25">
      <c r="A29" s="2" t="s">
        <v>40</v>
      </c>
      <c r="B29" s="26"/>
      <c r="C29" s="26"/>
      <c r="D29" t="s">
        <v>29</v>
      </c>
    </row>
    <row r="30" spans="1:5" x14ac:dyDescent="0.25">
      <c r="A30" s="2" t="s">
        <v>22</v>
      </c>
      <c r="B30" s="12">
        <f>C7</f>
        <v>-3</v>
      </c>
      <c r="C30" s="12">
        <f>B7</f>
        <v>17</v>
      </c>
      <c r="D30" t="s">
        <v>25</v>
      </c>
    </row>
    <row r="31" spans="1:5" x14ac:dyDescent="0.25">
      <c r="A31" s="2" t="s">
        <v>12</v>
      </c>
      <c r="B31" s="4">
        <v>7</v>
      </c>
      <c r="C31" s="4">
        <v>2</v>
      </c>
      <c r="D31" t="s">
        <v>25</v>
      </c>
    </row>
    <row r="32" spans="1:5" x14ac:dyDescent="0.25">
      <c r="A32" s="2" t="s">
        <v>13</v>
      </c>
      <c r="B32" s="10">
        <f>B31+B36+B35</f>
        <v>-93.748500214323485</v>
      </c>
      <c r="C32" s="10">
        <f>C31+C36+C35</f>
        <v>-102.40245879468053</v>
      </c>
      <c r="D32" t="s">
        <v>25</v>
      </c>
    </row>
    <row r="33" spans="1:4" x14ac:dyDescent="0.25">
      <c r="A33" s="2" t="s">
        <v>45</v>
      </c>
      <c r="B33" s="10">
        <f>B13/B4</f>
        <v>0.8</v>
      </c>
      <c r="C33" s="10">
        <f>C13/C4</f>
        <v>0.4</v>
      </c>
      <c r="D33" t="s">
        <v>46</v>
      </c>
    </row>
    <row r="34" spans="1:4" x14ac:dyDescent="0.25">
      <c r="A34" s="2" t="s">
        <v>53</v>
      </c>
      <c r="B34" s="27">
        <v>2</v>
      </c>
      <c r="C34" s="27">
        <v>2</v>
      </c>
      <c r="D34" t="s">
        <v>25</v>
      </c>
    </row>
    <row r="35" spans="1:4" x14ac:dyDescent="0.25">
      <c r="A35" s="2" t="s">
        <v>54</v>
      </c>
      <c r="B35" s="10">
        <f>10*LOG(2^(B33)-1)+B34</f>
        <v>0.6987747346434432</v>
      </c>
      <c r="C35" s="10">
        <f>10*LOG(2^(C33)-1)+C34</f>
        <v>-2.9551838457135968</v>
      </c>
      <c r="D35" t="s">
        <v>25</v>
      </c>
    </row>
    <row r="36" spans="1:4" x14ac:dyDescent="0.25">
      <c r="A36" s="3" t="s">
        <v>51</v>
      </c>
      <c r="B36" s="10">
        <f>10*LOG(B24*0.9)-114</f>
        <v>-101.44727494896694</v>
      </c>
      <c r="C36" s="10">
        <f>10*LOG(C24*0.9)-114</f>
        <v>-101.44727494896694</v>
      </c>
      <c r="D36" t="s">
        <v>25</v>
      </c>
    </row>
    <row r="37" spans="1:4" x14ac:dyDescent="0.25">
      <c r="A37" s="3" t="s">
        <v>47</v>
      </c>
      <c r="B37" s="25">
        <v>8</v>
      </c>
      <c r="C37" s="24">
        <f>B37</f>
        <v>8</v>
      </c>
      <c r="D37" t="s">
        <v>46</v>
      </c>
    </row>
    <row r="38" spans="1:4" x14ac:dyDescent="0.25">
      <c r="A38" s="2" t="s">
        <v>38</v>
      </c>
      <c r="B38" s="21">
        <v>1.5</v>
      </c>
      <c r="C38" s="10">
        <f>B38</f>
        <v>1.5</v>
      </c>
      <c r="D38" t="s">
        <v>49</v>
      </c>
    </row>
    <row r="39" spans="1:4" x14ac:dyDescent="0.25">
      <c r="A39" s="2" t="s">
        <v>41</v>
      </c>
      <c r="B39" s="10">
        <f>0.8+(1.1*B22-0.7)*B38-1.56*B22</f>
        <v>1.1082176096390839E-2</v>
      </c>
      <c r="C39" s="10">
        <f>0.8+(1.1*C22-0.7)*C38-1.56*C22</f>
        <v>1.257549585972928E-2</v>
      </c>
      <c r="D39" t="s">
        <v>50</v>
      </c>
    </row>
    <row r="40" spans="1:4" x14ac:dyDescent="0.25">
      <c r="A40" s="19" t="s">
        <v>31</v>
      </c>
    </row>
    <row r="41" spans="1:4" x14ac:dyDescent="0.25">
      <c r="A41" s="18" t="s">
        <v>32</v>
      </c>
    </row>
    <row r="42" spans="1:4" x14ac:dyDescent="0.25">
      <c r="A42" s="15" t="s">
        <v>36</v>
      </c>
    </row>
    <row r="43" spans="1:4" x14ac:dyDescent="0.25">
      <c r="A43" s="17" t="s">
        <v>37</v>
      </c>
    </row>
    <row r="44" spans="1:4" x14ac:dyDescent="0.25">
      <c r="A44" s="14" t="s">
        <v>33</v>
      </c>
    </row>
    <row r="45" spans="1:4" x14ac:dyDescent="0.25">
      <c r="A45" s="16" t="s">
        <v>34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Link Budget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dcterms:created xsi:type="dcterms:W3CDTF">2012-03-17T20:47:26Z</dcterms:created>
  <dcterms:modified xsi:type="dcterms:W3CDTF">2012-03-21T00:28:12Z</dcterms:modified>
</cp:coreProperties>
</file>